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G34" i="1"/>
  <c r="G32" i="1"/>
  <c r="G31" i="1" s="1"/>
  <c r="G47" i="1"/>
  <c r="G44" i="1"/>
  <c r="G35" i="1"/>
  <c r="G19" i="1"/>
  <c r="G12" i="1" s="1"/>
  <c r="D12" i="1"/>
  <c r="G43" i="1"/>
  <c r="G28" i="1"/>
  <c r="G27" i="1"/>
  <c r="G26" i="1"/>
  <c r="G25" i="1"/>
  <c r="G20" i="1"/>
  <c r="G15" i="1"/>
  <c r="G18" i="1"/>
  <c r="G14" i="1"/>
  <c r="G10" i="1"/>
  <c r="G9" i="1"/>
  <c r="G8" i="1"/>
  <c r="D24" i="1"/>
  <c r="F46" i="1"/>
  <c r="E47" i="1"/>
  <c r="E43" i="1"/>
  <c r="E44" i="1"/>
  <c r="E42" i="1"/>
  <c r="E41" i="1"/>
  <c r="E40" i="1"/>
  <c r="E39" i="1"/>
  <c r="E38" i="1"/>
  <c r="E37" i="1" s="1"/>
  <c r="E36" i="1"/>
  <c r="E35" i="1"/>
  <c r="E34" i="1"/>
  <c r="E32" i="1"/>
  <c r="E28" i="1"/>
  <c r="E29" i="1"/>
  <c r="E27" i="1"/>
  <c r="E26" i="1"/>
  <c r="E25" i="1"/>
  <c r="E20" i="1"/>
  <c r="E18" i="1"/>
  <c r="E15" i="1"/>
  <c r="E14" i="1"/>
  <c r="E10" i="1"/>
  <c r="E9" i="1"/>
  <c r="E8" i="1"/>
  <c r="D37" i="1"/>
  <c r="G37" i="1" s="1"/>
  <c r="G24" i="1" l="1"/>
  <c r="E45" i="1" l="1"/>
  <c r="E33" i="1" l="1"/>
  <c r="E31" i="1" s="1"/>
  <c r="E24" i="1" l="1"/>
  <c r="D31" i="1"/>
  <c r="D46" i="1" s="1"/>
  <c r="D48" i="1" s="1"/>
  <c r="E16" i="1" l="1"/>
  <c r="E12" i="1" s="1"/>
  <c r="G46" i="1" l="1"/>
  <c r="G48" i="1" s="1"/>
  <c r="E11" i="1"/>
  <c r="E6" i="1" s="1"/>
  <c r="G6" i="1"/>
  <c r="E46" i="1" l="1"/>
  <c r="E48" i="1"/>
</calcChain>
</file>

<file path=xl/sharedStrings.xml><?xml version="1.0" encoding="utf-8"?>
<sst xmlns="http://schemas.openxmlformats.org/spreadsheetml/2006/main" count="70" uniqueCount="48">
  <si>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</si>
  <si>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</si>
  <si>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</si>
  <si>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</si>
  <si>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</si>
  <si>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</si>
  <si>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</si>
  <si>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</si>
  <si>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</si>
  <si>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</si>
  <si>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</si>
  <si>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</si>
  <si>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</si>
  <si>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</si>
  <si>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</si>
  <si>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</si>
  <si>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Факт </t>
  </si>
  <si>
    <t>План</t>
  </si>
  <si>
    <t>ОТЧЕТ ПО СТАТЬЕ " Содержание и ремонт жилья"</t>
  </si>
  <si>
    <t>Обслуживание лифта,страхование,техосвид</t>
  </si>
  <si>
    <t xml:space="preserve">Прочие услуги </t>
  </si>
  <si>
    <t>зарпл.перс.с отчислениями</t>
  </si>
  <si>
    <t>Обслуживание пожарной сигнализ</t>
  </si>
  <si>
    <t xml:space="preserve">ИТОГО содерж.и ремонт жилья </t>
  </si>
  <si>
    <t>услуги ркц ,паспортиста,кассира</t>
  </si>
  <si>
    <t>обвязка бойлера ,ремонт водоснабжения</t>
  </si>
  <si>
    <t>почт-972,67 сод.оргтехн.2408,74</t>
  </si>
  <si>
    <t>программ.сопров 1278,запр.катр.1850,06</t>
  </si>
  <si>
    <t>Налог УСН за 2019год</t>
  </si>
  <si>
    <t>дезинсекция</t>
  </si>
  <si>
    <t>Аварийное обслуживание</t>
  </si>
  <si>
    <t>ремонт фан.труб1320,пломбы622, текущий рем 3451</t>
  </si>
  <si>
    <t xml:space="preserve"> за 2019г</t>
  </si>
  <si>
    <t>ж.д.по улица Чистопольская 11</t>
  </si>
  <si>
    <t>инвентарь 557  соль 780</t>
  </si>
  <si>
    <t>инвентарь 300  х/матер.-2640 элматер-267,53</t>
  </si>
  <si>
    <t>Оплата труда по содержанию ,уборке МОП</t>
  </si>
  <si>
    <t xml:space="preserve">благоустройство, озеленение,чистка снега </t>
  </si>
  <si>
    <t>Оплата труда по уборке тер с отчислениями</t>
  </si>
  <si>
    <t>видеонаблюдение</t>
  </si>
  <si>
    <t>факт 2019</t>
  </si>
  <si>
    <t>канцт.1999,62,гсм 3461,04, сайт-698,58</t>
  </si>
  <si>
    <t>промывка и подгот.к отопит.сезону,опресс</t>
  </si>
  <si>
    <t>УУТЭ,поверка,сантехматериалы 5100</t>
  </si>
  <si>
    <t>домофоны</t>
  </si>
  <si>
    <t>т/о ККМ-1220,эл.отчетность-772,1 Чек-Онлайн3550</t>
  </si>
  <si>
    <t>комис.банка  4010,34 аренда.охрана оф17532,образов. усл.946,61общехоз расх2000</t>
  </si>
  <si>
    <t xml:space="preserve">Стоимость работ и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</si>
</sst>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2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4" xfId="0" applyFont="1" applyBorder="1"/>
    <xf numFmtId="0" fontId="4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6" fillId="0" borderId="6" xfId="0" applyNumberFormat="1" applyFont="1" applyBorder="1"/>
    <xf numFmtId="2" fontId="4" fillId="0" borderId="6" xfId="0" applyNumberFormat="1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3" xfId="0" applyFont="1" applyBorder="1"/>
    <xf numFmtId="0" fontId="8" fillId="0" borderId="0" xfId="0" applyFont="1"/>
    <xf numFmtId="0" fontId="0" fillId="0" borderId="0" xfId="0" applyFont="1"/>
    <xf numFmtId="0" fontId="0" fillId="0" borderId="6" xfId="0" applyFont="1" applyBorder="1"/>
    <xf numFmtId="0" fontId="9" fillId="0" borderId="6" xfId="0" applyFont="1" applyBorder="1"/>
    <xf numFmtId="0" fontId="6" fillId="2" borderId="0" xfId="0" applyFont="1" applyFill="1"/>
    <xf numFmtId="0" fontId="6" fillId="3" borderId="2" xfId="0" applyFont="1" applyFill="1" applyBorder="1"/>
    <xf numFmtId="2" fontId="5" fillId="3" borderId="3" xfId="0" applyNumberFormat="1" applyFont="1" applyFill="1" applyBorder="1"/>
    <xf numFmtId="0" fontId="5" fillId="3" borderId="2" xfId="0" applyFont="1" applyFill="1" applyBorder="1"/>
    <xf numFmtId="2" fontId="5" fillId="3" borderId="2" xfId="0" applyNumberFormat="1" applyFont="1" applyFill="1" applyBorder="1"/>
    <xf numFmtId="0" fontId="5" fillId="3" borderId="4" xfId="0" applyFont="1" applyFill="1" applyBorder="1"/>
    <xf numFmtId="0" fontId="7" fillId="0" borderId="6" xfId="0" applyFont="1" applyBorder="1"/>
    <xf numFmtId="2" fontId="5" fillId="0" borderId="1" xfId="0" applyNumberFormat="1" applyFont="1" applyBorder="1"/>
    <xf numFmtId="2" fontId="6" fillId="2" borderId="5" xfId="0" applyNumberFormat="1" applyFont="1" applyFill="1" applyBorder="1"/>
    <xf numFmtId="2" fontId="6" fillId="0" borderId="2" xfId="0" applyNumberFormat="1" applyFont="1" applyBorder="1"/>
    <xf numFmtId="2" fontId="6" fillId="0" borderId="1" xfId="0" applyNumberFormat="1" applyFont="1" applyBorder="1"/>
    <xf numFmtId="0" fontId="8" fillId="0" borderId="0" xfId="0" applyFont="1" applyBorder="1"/>
    <xf numFmtId="0" fontId="8" fillId="0" borderId="0" xfId="0" applyFont="1" applyFill="1" applyBorder="1"/>
    <xf numFmtId="0" fontId="0" fillId="0" borderId="0" xfId="0" applyBorder="1"/>
    <xf numFmtId="0" fontId="6" fillId="0" borderId="9" xfId="0" applyFont="1" applyBorder="1"/>
    <xf numFmtId="2" fontId="6" fillId="0" borderId="3" xfId="0" applyNumberFormat="1" applyFont="1" applyBorder="1"/>
    <xf numFmtId="0" fontId="6" fillId="2" borderId="3" xfId="0" applyFont="1" applyFill="1" applyBorder="1"/>
    <xf numFmtId="0" fontId="6" fillId="3" borderId="6" xfId="0" applyFont="1" applyFill="1" applyBorder="1"/>
    <xf numFmtId="0" fontId="6" fillId="0" borderId="5" xfId="0" applyFont="1" applyBorder="1"/>
    <xf numFmtId="2" fontId="6" fillId="3" borderId="1" xfId="0" applyNumberFormat="1" applyFont="1" applyFill="1" applyBorder="1"/>
    <xf numFmtId="2" fontId="6" fillId="3" borderId="6" xfId="0" applyNumberFormat="1" applyFont="1" applyFill="1" applyBorder="1"/>
    <xf numFmtId="0" fontId="6" fillId="3" borderId="5" xfId="0" applyFont="1" applyFill="1" applyBorder="1"/>
    <xf numFmtId="2" fontId="5" fillId="0" borderId="6" xfId="0" applyNumberFormat="1" applyFont="1" applyBorder="1"/>
    <xf numFmtId="0" fontId="6" fillId="2" borderId="12" xfId="0" applyFont="1" applyFill="1" applyBorder="1"/>
    <xf numFmtId="0" fontId="6" fillId="0" borderId="0" xfId="0" applyFont="1" applyFill="1" applyBorder="1"/>
    <xf numFmtId="0" fontId="0" fillId="3" borderId="2" xfId="0" applyFill="1" applyBorder="1"/>
    <xf numFmtId="0" fontId="5" fillId="0" borderId="7" xfId="0" applyFont="1" applyBorder="1" applyAlignment="1">
      <alignment wrapText="1"/>
    </xf>
    <xf numFmtId="0" fontId="4" fillId="3" borderId="0" xfId="0" applyFont="1" applyFill="1" applyBorder="1"/>
    <xf numFmtId="0" fontId="0" fillId="3" borderId="0" xfId="0" applyFill="1"/>
    <xf numFmtId="2" fontId="5" fillId="0" borderId="2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6" xfId="0" applyNumberFormat="1" applyFont="1" applyBorder="1"/>
    <xf numFmtId="2" fontId="6" fillId="2" borderId="6" xfId="0" applyNumberFormat="1" applyFont="1" applyFill="1" applyBorder="1"/>
    <xf numFmtId="2" fontId="4" fillId="0" borderId="3" xfId="0" applyNumberFormat="1" applyFont="1" applyBorder="1"/>
    <xf numFmtId="2" fontId="1" fillId="0" borderId="7" xfId="0" applyNumberFormat="1" applyFont="1" applyBorder="1"/>
    <xf numFmtId="2" fontId="4" fillId="0" borderId="12" xfId="0" applyNumberFormat="1" applyFont="1" applyBorder="1"/>
    <xf numFmtId="2" fontId="4" fillId="0" borderId="13" xfId="0" applyNumberFormat="1" applyFont="1" applyBorder="1"/>
    <xf numFmtId="2" fontId="4" fillId="0" borderId="0" xfId="0" applyNumberFormat="1" applyFont="1"/>
    <xf numFmtId="0" fontId="7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Normal="100" workbookViewId="0">
      <selection activeCell="H35" sqref="H35"/>
    </sheetView>
  </sheetViews>
  <sheetFormatPr defaultRowHeight="13.2" x14ac:dyDescent="0.25"/>
  <cols>
    <col min="1" max="1" width="5.88671875" customWidth="1"/>
    <col min="2" max="2" width="42" customWidth="1"/>
    <col min="3" max="3" width="11.88671875" customWidth="1"/>
    <col min="4" max="4" width="31.88671875" customWidth="1"/>
    <col min="5" max="5" width="13.6640625" hidden="1" customWidth="1"/>
    <col min="6" max="6" width="9.21875" hidden="1" customWidth="1"/>
    <col min="7" max="7" width="12.109375" hidden="1" customWidth="1"/>
    <col min="8" max="8" width="12" customWidth="1"/>
  </cols>
  <sheetData>
    <row r="1" spans="1:8" ht="15" x14ac:dyDescent="0.25">
      <c r="A1" s="26"/>
      <c r="B1" s="26" t="s">
        <v>18</v>
      </c>
      <c r="C1" s="26"/>
      <c r="D1" s="2" t="s">
        <v>32</v>
      </c>
      <c r="E1" s="2"/>
      <c r="G1" s="2"/>
      <c r="H1" s="7"/>
    </row>
    <row r="2" spans="1:8" ht="15" x14ac:dyDescent="0.25">
      <c r="A2" s="1"/>
      <c r="B2" s="2" t="s">
        <v>33</v>
      </c>
      <c r="C2" s="2"/>
      <c r="E2" s="2"/>
      <c r="F2" s="2"/>
      <c r="G2" s="2"/>
      <c r="H2" s="7"/>
    </row>
    <row r="3" spans="1:8" ht="15.6" thickBot="1" x14ac:dyDescent="0.3">
      <c r="A3" s="1"/>
      <c r="B3" s="1"/>
      <c r="D3" s="1"/>
      <c r="E3" s="40">
        <v>3184.21</v>
      </c>
      <c r="F3" s="1"/>
      <c r="G3" s="1">
        <v>3184.21</v>
      </c>
    </row>
    <row r="4" spans="1:8" ht="13.8" x14ac:dyDescent="0.25">
      <c r="A4" s="9" t="s">
        <v>0</v>
      </c>
      <c r="B4" s="3" t="s">
        <v>2</v>
      </c>
      <c r="C4" s="9" t="s">
        <v>4</v>
      </c>
      <c r="D4" s="30" t="s">
        <v>47</v>
      </c>
      <c r="E4" s="30" t="s">
        <v>16</v>
      </c>
      <c r="F4" s="30" t="s">
        <v>17</v>
      </c>
      <c r="G4" s="30" t="s">
        <v>40</v>
      </c>
    </row>
    <row r="5" spans="1:8" ht="23.25" customHeight="1" thickBot="1" x14ac:dyDescent="0.3">
      <c r="A5" s="4"/>
      <c r="B5" s="8"/>
      <c r="C5" s="10" t="s">
        <v>3</v>
      </c>
      <c r="D5" s="5"/>
      <c r="E5" s="29" t="s">
        <v>1</v>
      </c>
      <c r="F5" s="29" t="s">
        <v>1</v>
      </c>
      <c r="G5" s="29" t="s">
        <v>1</v>
      </c>
    </row>
    <row r="6" spans="1:8" x14ac:dyDescent="0.25">
      <c r="A6" s="57">
        <v>1</v>
      </c>
      <c r="B6" s="18" t="s">
        <v>14</v>
      </c>
      <c r="C6" s="19" t="s">
        <v>9</v>
      </c>
      <c r="D6" s="5"/>
      <c r="E6" s="53">
        <f>E8+E9+E10+E11</f>
        <v>3.2789087926571008</v>
      </c>
      <c r="F6" s="53">
        <v>1.83</v>
      </c>
      <c r="G6" s="31">
        <f>G8+G9+G10+G11</f>
        <v>3.147508563690756</v>
      </c>
    </row>
    <row r="7" spans="1:8" ht="10.8" customHeight="1" thickBot="1" x14ac:dyDescent="0.3">
      <c r="A7" s="15"/>
      <c r="B7" s="16"/>
      <c r="C7" s="20"/>
      <c r="D7" s="33"/>
      <c r="E7" s="33"/>
      <c r="F7" s="33"/>
      <c r="G7" s="16"/>
    </row>
    <row r="8" spans="1:8" ht="18" customHeight="1" x14ac:dyDescent="0.25">
      <c r="A8" s="12"/>
      <c r="B8" s="13" t="s">
        <v>38</v>
      </c>
      <c r="C8" s="14"/>
      <c r="D8" s="32">
        <v>114945</v>
      </c>
      <c r="E8" s="32">
        <f>D8/E3/12</f>
        <v>3.0082029765624756</v>
      </c>
      <c r="F8" s="32"/>
      <c r="G8" s="32">
        <f>D8/13/G3</f>
        <v>2.7768027475961308</v>
      </c>
    </row>
    <row r="9" spans="1:8" ht="18" customHeight="1" x14ac:dyDescent="0.25">
      <c r="A9" s="12"/>
      <c r="B9" s="13" t="s">
        <v>37</v>
      </c>
      <c r="C9" s="14"/>
      <c r="D9" s="32">
        <v>9006.81</v>
      </c>
      <c r="E9" s="32">
        <f>D9/E3/12</f>
        <v>0.23571545218437226</v>
      </c>
      <c r="F9" s="32"/>
      <c r="G9" s="32">
        <f>D9/12/G3</f>
        <v>0.23571545218437226</v>
      </c>
    </row>
    <row r="10" spans="1:8" ht="17.399999999999999" customHeight="1" thickBot="1" x14ac:dyDescent="0.3">
      <c r="A10" s="12"/>
      <c r="B10" s="13" t="s">
        <v>34</v>
      </c>
      <c r="C10" s="14"/>
      <c r="D10" s="32">
        <v>1337</v>
      </c>
      <c r="E10" s="32">
        <f>D10/E3/12</f>
        <v>3.4990363910252988E-2</v>
      </c>
      <c r="F10" s="32"/>
      <c r="G10" s="32">
        <f>D10/12/G3</f>
        <v>3.4990363910252988E-2</v>
      </c>
    </row>
    <row r="11" spans="1:8" ht="18" hidden="1" customHeight="1" thickBot="1" x14ac:dyDescent="0.3">
      <c r="A11" s="12"/>
      <c r="B11" s="13"/>
      <c r="C11" s="14" t="s">
        <v>9</v>
      </c>
      <c r="D11" s="32"/>
      <c r="E11" s="32">
        <f>D11/12/G3</f>
        <v>0</v>
      </c>
      <c r="F11" s="32"/>
      <c r="G11" s="32">
        <v>0.1</v>
      </c>
    </row>
    <row r="12" spans="1:8" x14ac:dyDescent="0.25">
      <c r="A12" s="18">
        <v>2</v>
      </c>
      <c r="B12" s="18" t="s">
        <v>6</v>
      </c>
      <c r="C12" s="18" t="s">
        <v>9</v>
      </c>
      <c r="D12" s="53">
        <f>D14+D15+D16+D18+D20+D19</f>
        <v>163720.43</v>
      </c>
      <c r="E12" s="53">
        <f>E14+E15+E16+E18+E20</f>
        <v>3.8173216565151193</v>
      </c>
      <c r="F12" s="53">
        <v>3.19</v>
      </c>
      <c r="G12" s="31">
        <f>G14+G15+G16+G18+G19+G20</f>
        <v>4.0330528185592707</v>
      </c>
    </row>
    <row r="13" spans="1:8" ht="15" customHeight="1" thickBot="1" x14ac:dyDescent="0.3">
      <c r="A13" s="16"/>
      <c r="B13" s="16" t="s">
        <v>5</v>
      </c>
      <c r="C13" s="21"/>
      <c r="D13" s="33"/>
      <c r="E13" s="33"/>
      <c r="F13" s="33"/>
      <c r="G13" s="33"/>
    </row>
    <row r="14" spans="1:8" ht="20.25" customHeight="1" x14ac:dyDescent="0.25">
      <c r="A14" s="6"/>
      <c r="B14" s="13" t="s">
        <v>36</v>
      </c>
      <c r="C14" s="13" t="s">
        <v>9</v>
      </c>
      <c r="D14" s="32">
        <v>125000</v>
      </c>
      <c r="E14" s="32">
        <f>D14/E3/12</f>
        <v>3.2713504029780278</v>
      </c>
      <c r="F14" s="32"/>
      <c r="G14" s="32">
        <f>D14/13/G3</f>
        <v>3.0197080642874106</v>
      </c>
    </row>
    <row r="15" spans="1:8" ht="16.8" customHeight="1" x14ac:dyDescent="0.25">
      <c r="A15" s="6"/>
      <c r="B15" s="13" t="s">
        <v>35</v>
      </c>
      <c r="C15" s="13" t="s">
        <v>9</v>
      </c>
      <c r="D15" s="32">
        <v>3207.53</v>
      </c>
      <c r="E15" s="32">
        <f>D15/E3/12</f>
        <v>8.3943636464512916E-2</v>
      </c>
      <c r="F15" s="32"/>
      <c r="G15" s="32">
        <f>D15/12/G3</f>
        <v>8.3943636464512916E-2</v>
      </c>
    </row>
    <row r="16" spans="1:8" ht="1.2" hidden="1" customHeight="1" x14ac:dyDescent="0.25">
      <c r="A16" s="6"/>
      <c r="B16" s="13"/>
      <c r="C16" s="13"/>
      <c r="D16" s="32"/>
      <c r="E16" s="32">
        <f>D16/E3/12</f>
        <v>0</v>
      </c>
      <c r="F16" s="32"/>
      <c r="G16" s="32"/>
    </row>
    <row r="17" spans="1:8" ht="18" hidden="1" customHeight="1" x14ac:dyDescent="0.25">
      <c r="A17" s="28"/>
      <c r="B17" s="13"/>
      <c r="C17" s="13"/>
      <c r="D17" s="32"/>
      <c r="E17" s="32"/>
      <c r="F17" s="32"/>
      <c r="G17" s="32"/>
    </row>
    <row r="18" spans="1:8" ht="19.2" customHeight="1" x14ac:dyDescent="0.25">
      <c r="A18" s="6"/>
      <c r="B18" s="13" t="s">
        <v>29</v>
      </c>
      <c r="C18" s="13" t="s">
        <v>9</v>
      </c>
      <c r="D18" s="32">
        <v>756.9</v>
      </c>
      <c r="E18" s="32">
        <f>D18/3195.12/12</f>
        <v>1.9741042589949673E-2</v>
      </c>
      <c r="F18" s="32"/>
      <c r="G18" s="32">
        <f>D18/12/G3</f>
        <v>1.9808680960112554E-2</v>
      </c>
    </row>
    <row r="19" spans="1:8" ht="16.2" customHeight="1" x14ac:dyDescent="0.25">
      <c r="A19" s="6"/>
      <c r="B19" s="13" t="s">
        <v>44</v>
      </c>
      <c r="C19" s="13" t="s">
        <v>9</v>
      </c>
      <c r="D19" s="32">
        <v>17856</v>
      </c>
      <c r="E19" s="32"/>
      <c r="F19" s="32"/>
      <c r="G19" s="32">
        <f>D19/12/G3</f>
        <v>0.46730586236460536</v>
      </c>
    </row>
    <row r="20" spans="1:8" ht="20.25" customHeight="1" thickBot="1" x14ac:dyDescent="0.3">
      <c r="A20" s="10"/>
      <c r="B20" s="46" t="s">
        <v>39</v>
      </c>
      <c r="C20" s="68" t="s">
        <v>9</v>
      </c>
      <c r="D20" s="47">
        <v>16900</v>
      </c>
      <c r="E20" s="47">
        <f>D20/E3/12</f>
        <v>0.44228657448262937</v>
      </c>
      <c r="F20" s="72"/>
      <c r="G20" s="72">
        <f>D20/12/G3</f>
        <v>0.44228657448262937</v>
      </c>
    </row>
    <row r="21" spans="1:8" ht="0.6" customHeight="1" thickBot="1" x14ac:dyDescent="0.3">
      <c r="A21" s="12"/>
      <c r="B21" s="13"/>
      <c r="C21" s="25" t="s">
        <v>9</v>
      </c>
      <c r="D21" s="32"/>
      <c r="E21" s="32"/>
      <c r="F21" s="32"/>
      <c r="G21" s="32">
        <v>0.12</v>
      </c>
    </row>
    <row r="22" spans="1:8" x14ac:dyDescent="0.25">
      <c r="A22" s="18">
        <v>4</v>
      </c>
      <c r="B22" s="17" t="s">
        <v>7</v>
      </c>
      <c r="C22" s="18"/>
      <c r="D22" s="53"/>
      <c r="E22" s="53"/>
      <c r="F22" s="53"/>
      <c r="G22" s="31"/>
    </row>
    <row r="23" spans="1:8" x14ac:dyDescent="0.25">
      <c r="A23" s="17"/>
      <c r="B23" s="17" t="s">
        <v>8</v>
      </c>
      <c r="C23" s="17"/>
      <c r="D23" s="58"/>
      <c r="E23" s="58"/>
      <c r="F23" s="58"/>
      <c r="G23" s="77"/>
    </row>
    <row r="24" spans="1:8" ht="13.8" thickBot="1" x14ac:dyDescent="0.3">
      <c r="A24" s="21"/>
      <c r="B24" s="21" t="s">
        <v>15</v>
      </c>
      <c r="C24" s="17" t="s">
        <v>9</v>
      </c>
      <c r="D24" s="52">
        <f>D25+D26+D27+D28+D29</f>
        <v>311802.08</v>
      </c>
      <c r="E24" s="52" t="e">
        <f>E25+E26+#REF!+E27+E30</f>
        <v>#REF!</v>
      </c>
      <c r="F24" s="52">
        <v>5.25</v>
      </c>
      <c r="G24" s="33">
        <f>G25+G26+G30</f>
        <v>6.0430197596006376</v>
      </c>
    </row>
    <row r="25" spans="1:8" ht="20.399999999999999" customHeight="1" x14ac:dyDescent="0.25">
      <c r="A25" s="22"/>
      <c r="B25" s="24" t="s">
        <v>12</v>
      </c>
      <c r="C25" s="23"/>
      <c r="D25" s="32">
        <v>194345.9</v>
      </c>
      <c r="E25" s="32">
        <f>D25/E3/12</f>
        <v>5.0861883062570206</v>
      </c>
      <c r="F25" s="32"/>
      <c r="G25" s="32">
        <f>D25/13/G3</f>
        <v>4.694943051929557</v>
      </c>
    </row>
    <row r="26" spans="1:8" ht="13.8" customHeight="1" x14ac:dyDescent="0.25">
      <c r="A26" s="22"/>
      <c r="B26" s="12" t="s">
        <v>43</v>
      </c>
      <c r="C26" s="13"/>
      <c r="D26" s="32">
        <v>47689.66</v>
      </c>
      <c r="E26" s="32">
        <f>D26/E3/12</f>
        <v>1.2480767076710813</v>
      </c>
      <c r="F26" s="73"/>
      <c r="G26" s="73">
        <f>D26/12/G3</f>
        <v>1.2480767076710813</v>
      </c>
    </row>
    <row r="27" spans="1:8" ht="15.6" customHeight="1" x14ac:dyDescent="0.25">
      <c r="A27" s="22"/>
      <c r="B27" s="12" t="s">
        <v>42</v>
      </c>
      <c r="C27" s="13"/>
      <c r="D27" s="32">
        <v>64373.52</v>
      </c>
      <c r="E27" s="32">
        <f>D27/E3/12</f>
        <v>1.684706724744913</v>
      </c>
      <c r="F27" s="73"/>
      <c r="G27" s="73">
        <f>D27/12/G3</f>
        <v>1.6847067247449132</v>
      </c>
    </row>
    <row r="28" spans="1:8" ht="31.8" customHeight="1" thickBot="1" x14ac:dyDescent="0.3">
      <c r="A28" s="22"/>
      <c r="B28" s="69" t="s">
        <v>31</v>
      </c>
      <c r="C28" s="13"/>
      <c r="D28" s="32">
        <v>5393</v>
      </c>
      <c r="E28" s="32">
        <f>D28/E3/12</f>
        <v>0.14113914178608403</v>
      </c>
      <c r="F28" s="73"/>
      <c r="G28" s="73">
        <f>D28/12/G3</f>
        <v>0.14113914178608405</v>
      </c>
    </row>
    <row r="29" spans="1:8" ht="0.6" hidden="1" customHeight="1" thickBot="1" x14ac:dyDescent="0.3">
      <c r="A29" s="22"/>
      <c r="B29" s="12"/>
      <c r="C29" s="13"/>
      <c r="D29" s="32"/>
      <c r="E29" s="32">
        <f>D29/E3/12</f>
        <v>0</v>
      </c>
      <c r="F29" s="73"/>
      <c r="G29" s="73"/>
    </row>
    <row r="30" spans="1:8" ht="21" hidden="1" customHeight="1" thickBot="1" x14ac:dyDescent="0.3">
      <c r="A30" s="22"/>
      <c r="B30" s="48" t="s">
        <v>25</v>
      </c>
      <c r="C30" s="44"/>
      <c r="D30" s="45"/>
      <c r="E30" s="45"/>
      <c r="F30" s="73"/>
      <c r="G30" s="73">
        <v>0.1</v>
      </c>
    </row>
    <row r="31" spans="1:8" ht="23.4" customHeight="1" thickBot="1" x14ac:dyDescent="0.3">
      <c r="A31" s="27">
        <v>5</v>
      </c>
      <c r="B31" s="60" t="s">
        <v>11</v>
      </c>
      <c r="C31" s="60" t="s">
        <v>9</v>
      </c>
      <c r="D31" s="62">
        <f>D32+D34+D33</f>
        <v>300635.96999999997</v>
      </c>
      <c r="E31" s="62">
        <f>E32+E33+E34</f>
        <v>7.8678848128735233</v>
      </c>
      <c r="F31" s="62">
        <v>6.37</v>
      </c>
      <c r="G31" s="31">
        <f>G32+G33+G34</f>
        <v>7.2626629041909432</v>
      </c>
    </row>
    <row r="32" spans="1:8" ht="22.2" customHeight="1" x14ac:dyDescent="0.25">
      <c r="A32" s="5"/>
      <c r="B32" s="36" t="s">
        <v>21</v>
      </c>
      <c r="C32" s="23" t="s">
        <v>10</v>
      </c>
      <c r="D32" s="50">
        <v>150822.96</v>
      </c>
      <c r="E32" s="50">
        <f>D32/E3/12</f>
        <v>3.9471580077947119</v>
      </c>
      <c r="F32" s="74"/>
      <c r="G32" s="74">
        <f>D32/13/G3</f>
        <v>3.6435304687335797</v>
      </c>
      <c r="H32" s="39"/>
    </row>
    <row r="33" spans="1:8" ht="18" hidden="1" customHeight="1" x14ac:dyDescent="0.25">
      <c r="A33" s="5"/>
      <c r="B33" s="37"/>
      <c r="C33" s="13"/>
      <c r="D33" s="32"/>
      <c r="E33" s="32">
        <f>D33/E3/12</f>
        <v>0</v>
      </c>
      <c r="F33" s="73"/>
      <c r="G33" s="78"/>
      <c r="H33" s="54"/>
    </row>
    <row r="34" spans="1:8" ht="18.600000000000001" customHeight="1" thickBot="1" x14ac:dyDescent="0.3">
      <c r="A34" s="5"/>
      <c r="B34" s="38" t="s">
        <v>24</v>
      </c>
      <c r="C34" s="13" t="s">
        <v>10</v>
      </c>
      <c r="D34" s="32">
        <v>149813.01</v>
      </c>
      <c r="E34" s="32">
        <f>D34/E3/12</f>
        <v>3.9207268050788109</v>
      </c>
      <c r="F34" s="73"/>
      <c r="G34" s="78">
        <f>D34/13/G3</f>
        <v>3.619132435457364</v>
      </c>
      <c r="H34" s="55"/>
    </row>
    <row r="35" spans="1:8" ht="18.600000000000001" customHeight="1" thickBot="1" x14ac:dyDescent="0.3">
      <c r="A35" s="11">
        <v>6</v>
      </c>
      <c r="B35" s="27" t="s">
        <v>30</v>
      </c>
      <c r="C35" s="27" t="s">
        <v>9</v>
      </c>
      <c r="D35" s="34">
        <v>3828.35</v>
      </c>
      <c r="E35" s="34">
        <f>D35/E3/12</f>
        <v>0.10019099452192747</v>
      </c>
      <c r="F35" s="35">
        <v>0.14000000000000001</v>
      </c>
      <c r="G35" s="35">
        <f>D35/12/G3</f>
        <v>0.10019099452192747</v>
      </c>
      <c r="H35" s="55"/>
    </row>
    <row r="36" spans="1:8" ht="24.6" customHeight="1" thickBot="1" x14ac:dyDescent="0.3">
      <c r="A36" s="27">
        <v>7</v>
      </c>
      <c r="B36" s="60" t="s">
        <v>19</v>
      </c>
      <c r="C36" s="60" t="s">
        <v>9</v>
      </c>
      <c r="D36" s="63">
        <v>129108.77</v>
      </c>
      <c r="E36" s="63">
        <f>D36/E3/12</f>
        <v>3.3788802141399805</v>
      </c>
      <c r="F36" s="63">
        <v>3.63</v>
      </c>
      <c r="G36" s="79">
        <f>D36/12/G3</f>
        <v>3.3788802141399805</v>
      </c>
      <c r="H36" s="56"/>
    </row>
    <row r="37" spans="1:8" ht="18.600000000000001" customHeight="1" thickBot="1" x14ac:dyDescent="0.3">
      <c r="A37" s="27">
        <v>8</v>
      </c>
      <c r="B37" s="60" t="s">
        <v>20</v>
      </c>
      <c r="C37" s="60" t="s">
        <v>9</v>
      </c>
      <c r="D37" s="63">
        <f>D38+D39+D40+D41+D42</f>
        <v>42699.76</v>
      </c>
      <c r="E37" s="63">
        <f>E38+E39+E40+E41+E42</f>
        <v>1.1174870166645208</v>
      </c>
      <c r="F37" s="63">
        <v>2.2999999999999998</v>
      </c>
      <c r="G37" s="35">
        <f>D37/12/G3</f>
        <v>1.1174870166645208</v>
      </c>
    </row>
    <row r="38" spans="1:8" ht="31.2" customHeight="1" thickBot="1" x14ac:dyDescent="0.3">
      <c r="A38" s="11"/>
      <c r="B38" s="82" t="s">
        <v>46</v>
      </c>
      <c r="C38" s="11"/>
      <c r="D38" s="65">
        <v>24488.95</v>
      </c>
      <c r="E38" s="50">
        <f>D38/12/E3</f>
        <v>0.64089549160807024</v>
      </c>
      <c r="F38" s="75"/>
      <c r="G38" s="35"/>
    </row>
    <row r="39" spans="1:8" ht="24.6" customHeight="1" thickBot="1" x14ac:dyDescent="0.3">
      <c r="A39" s="11"/>
      <c r="B39" s="49" t="s">
        <v>41</v>
      </c>
      <c r="C39" s="42"/>
      <c r="D39" s="65">
        <v>6159.24</v>
      </c>
      <c r="E39" s="50">
        <f>D39/12/E3</f>
        <v>0.16119225804830711</v>
      </c>
      <c r="F39" s="75"/>
      <c r="G39" s="35"/>
    </row>
    <row r="40" spans="1:8" ht="24.6" customHeight="1" thickBot="1" x14ac:dyDescent="0.3">
      <c r="A40" s="11"/>
      <c r="B40" s="49" t="s">
        <v>26</v>
      </c>
      <c r="C40" s="11"/>
      <c r="D40" s="65">
        <v>3381.41</v>
      </c>
      <c r="E40" s="65">
        <f>D40/12/E3</f>
        <v>8.8494215729071457E-2</v>
      </c>
      <c r="F40" s="75"/>
      <c r="G40" s="35"/>
    </row>
    <row r="41" spans="1:8" ht="24.6" customHeight="1" thickBot="1" x14ac:dyDescent="0.3">
      <c r="A41" s="11"/>
      <c r="B41" s="49" t="s">
        <v>27</v>
      </c>
      <c r="C41" s="11"/>
      <c r="D41" s="65">
        <v>3128.06</v>
      </c>
      <c r="E41" s="65">
        <f>D41/12/E3</f>
        <v>8.1863842732315603E-2</v>
      </c>
      <c r="F41" s="75"/>
      <c r="G41" s="35"/>
    </row>
    <row r="42" spans="1:8" ht="30.6" customHeight="1" thickBot="1" x14ac:dyDescent="0.3">
      <c r="A42" s="41"/>
      <c r="B42" s="49" t="s">
        <v>45</v>
      </c>
      <c r="C42" s="27"/>
      <c r="D42" s="65">
        <v>5542.1</v>
      </c>
      <c r="E42" s="65">
        <f>D42/12/E3</f>
        <v>0.14504120854675623</v>
      </c>
      <c r="F42" s="75"/>
      <c r="G42" s="35"/>
    </row>
    <row r="43" spans="1:8" ht="21.6" customHeight="1" thickBot="1" x14ac:dyDescent="0.3">
      <c r="A43" s="66">
        <v>9</v>
      </c>
      <c r="B43" s="59" t="s">
        <v>22</v>
      </c>
      <c r="C43" s="43" t="s">
        <v>9</v>
      </c>
      <c r="D43" s="76">
        <v>85887.51</v>
      </c>
      <c r="E43" s="51">
        <f>D43/E3/12</f>
        <v>2.247745123594235</v>
      </c>
      <c r="F43" s="76">
        <v>2.0699999999999998</v>
      </c>
      <c r="G43" s="80">
        <f>D43/12/G3</f>
        <v>2.247745123594235</v>
      </c>
    </row>
    <row r="44" spans="1:8" ht="21" customHeight="1" thickBot="1" x14ac:dyDescent="0.3">
      <c r="A44" s="60">
        <v>10</v>
      </c>
      <c r="B44" s="60" t="s">
        <v>13</v>
      </c>
      <c r="C44" s="64" t="s">
        <v>9</v>
      </c>
      <c r="D44" s="63">
        <v>38210.519999999997</v>
      </c>
      <c r="E44" s="63">
        <f>D44/E3/12</f>
        <v>0.99999999999999989</v>
      </c>
      <c r="F44" s="63">
        <v>1</v>
      </c>
      <c r="G44" s="35">
        <f>D44/12/G3</f>
        <v>0.99999999999999989</v>
      </c>
    </row>
    <row r="45" spans="1:8" ht="21" hidden="1" customHeight="1" thickBot="1" x14ac:dyDescent="0.3">
      <c r="A45" s="16"/>
      <c r="B45" s="16"/>
      <c r="C45" s="21"/>
      <c r="D45" s="52"/>
      <c r="E45" s="52">
        <f>D45/E3/12</f>
        <v>0</v>
      </c>
      <c r="F45" s="33"/>
      <c r="G45" s="33">
        <v>0.68</v>
      </c>
    </row>
    <row r="46" spans="1:8" ht="21" customHeight="1" thickBot="1" x14ac:dyDescent="0.3">
      <c r="A46" s="27">
        <v>11</v>
      </c>
      <c r="B46" s="61" t="s">
        <v>23</v>
      </c>
      <c r="C46" s="27" t="s">
        <v>9</v>
      </c>
      <c r="D46" s="34">
        <f>D43+D37+D36+D35+D31+D24+D12+D6</f>
        <v>1037682.8699999999</v>
      </c>
      <c r="E46" s="34" t="e">
        <f>E44+E43+E37+E36+E35+E31+E24+E12+E6</f>
        <v>#REF!</v>
      </c>
      <c r="F46" s="34">
        <f>F43+F37+F36+F35+F31+F24+F12+F6</f>
        <v>24.78</v>
      </c>
      <c r="G46" s="34">
        <f>G43+G37+G36+G35+G31+G24+G12+G6</f>
        <v>27.33054739496227</v>
      </c>
    </row>
    <row r="47" spans="1:8" ht="30" customHeight="1" thickBot="1" x14ac:dyDescent="0.3">
      <c r="A47" s="27">
        <v>12</v>
      </c>
      <c r="B47" s="61" t="s">
        <v>28</v>
      </c>
      <c r="C47" s="27" t="s">
        <v>9</v>
      </c>
      <c r="D47" s="34">
        <v>27300</v>
      </c>
      <c r="E47" s="34">
        <f>D47/12/E3</f>
        <v>0.71446292801040134</v>
      </c>
      <c r="F47" s="34">
        <v>0.6</v>
      </c>
      <c r="G47" s="35">
        <f>D47/12/G3</f>
        <v>0.71446292801040134</v>
      </c>
    </row>
    <row r="48" spans="1:8" ht="27" customHeight="1" thickBot="1" x14ac:dyDescent="0.3">
      <c r="A48" s="27">
        <v>13</v>
      </c>
      <c r="B48" s="61" t="s">
        <v>23</v>
      </c>
      <c r="C48" s="27" t="s">
        <v>10</v>
      </c>
      <c r="D48" s="34">
        <f>D46+D47</f>
        <v>1064982.8699999999</v>
      </c>
      <c r="E48" s="34" t="e">
        <f>E47+E44+E43+E37+E36+E35+E31+E24+E12+E6</f>
        <v>#REF!</v>
      </c>
      <c r="F48" s="34">
        <v>24.78</v>
      </c>
      <c r="G48" s="81">
        <f>G46+G47</f>
        <v>28.045010322972672</v>
      </c>
    </row>
    <row r="50" spans="1:2" x14ac:dyDescent="0.25">
      <c r="A50" s="71"/>
      <c r="B50" s="70"/>
    </row>
    <row r="51" spans="1:2" x14ac:dyDescent="0.25">
      <c r="B51" s="67"/>
    </row>
  </sheetData>
  <phoneticPr fontId="0" type="noConversion"/>
  <pageMargins left="0.25" right="0.25" top="0.75" bottom="0.75" header="0.3" footer="0.3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2020-03-25T13:35:11Z</cp:lastPrinted>
  <dcterms:created xsi:type="dcterms:W3CDTF">2011-07-12T11:42:04Z</dcterms:created>
  <dcterms:modified xsi:type="dcterms:W3CDTF">2020-03-25T13:42:54Z</dcterms:modified>
</cp:coreProperties>
</file>